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İHALELER\SATIŞ İHALELERİ\BUĞDAY VE SELEKTÖR ALTI KIRIK BUĞDAY\4000 TON KIRIK VE 2410 TON MAHSUL BUĞDAY\"/>
    </mc:Choice>
  </mc:AlternateContent>
  <bookViews>
    <workbookView xWindow="600" yWindow="255" windowWidth="11100" windowHeight="6600"/>
  </bookViews>
  <sheets>
    <sheet name="4000+2410,20 ton" sheetId="12" r:id="rId1"/>
  </sheets>
  <definedNames>
    <definedName name="_xlnm.Print_Area" localSheetId="0">'4000+2410,20 ton'!$A$2:$L$57</definedName>
    <definedName name="_xlnm.Print_Titles" localSheetId="0">'4000+2410,20 ton'!$6:$7</definedName>
  </definedNames>
  <calcPr calcId="152511"/>
</workbook>
</file>

<file path=xl/calcChain.xml><?xml version="1.0" encoding="utf-8"?>
<calcChain xmlns="http://schemas.openxmlformats.org/spreadsheetml/2006/main">
  <c r="H16" i="12" l="1"/>
  <c r="J39" i="12" l="1"/>
  <c r="J40" i="12"/>
  <c r="J41" i="12"/>
  <c r="J42" i="12"/>
  <c r="J43" i="12"/>
  <c r="J44" i="12"/>
  <c r="J45" i="12"/>
  <c r="H37" i="12"/>
  <c r="L37" i="12" s="1"/>
  <c r="H38" i="12"/>
  <c r="L38" i="12" s="1"/>
  <c r="H39" i="12"/>
  <c r="L39" i="12" s="1"/>
  <c r="H40" i="12"/>
  <c r="L40" i="12" s="1"/>
  <c r="H41" i="12"/>
  <c r="L41" i="12" s="1"/>
  <c r="H42" i="12"/>
  <c r="L42" i="12" s="1"/>
  <c r="H43" i="12"/>
  <c r="L43" i="12" s="1"/>
  <c r="H44" i="12"/>
  <c r="L44" i="12" s="1"/>
  <c r="H45" i="12"/>
  <c r="L45" i="12" s="1"/>
  <c r="J9" i="12" l="1"/>
  <c r="J10" i="12"/>
  <c r="J11" i="12"/>
  <c r="J12" i="12"/>
  <c r="C62" i="12" s="1"/>
  <c r="J13" i="12"/>
  <c r="C61" i="12" s="1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8" i="12"/>
  <c r="C58" i="12" l="1"/>
  <c r="C60" i="12"/>
  <c r="C59" i="12"/>
  <c r="C63" i="12"/>
  <c r="H8" i="12"/>
  <c r="L8" i="12" s="1"/>
  <c r="F46" i="12"/>
  <c r="H34" i="12"/>
  <c r="L34" i="12" s="1"/>
  <c r="H33" i="12"/>
  <c r="L33" i="12" s="1"/>
  <c r="H32" i="12"/>
  <c r="L32" i="12" s="1"/>
  <c r="H31" i="12"/>
  <c r="L31" i="12" s="1"/>
  <c r="H30" i="12"/>
  <c r="L30" i="12" s="1"/>
  <c r="H36" i="12"/>
  <c r="L36" i="12" s="1"/>
  <c r="H35" i="12"/>
  <c r="L35" i="12" s="1"/>
  <c r="H29" i="12" l="1"/>
  <c r="L29" i="12" s="1"/>
  <c r="H28" i="12"/>
  <c r="L28" i="12" s="1"/>
  <c r="H27" i="12"/>
  <c r="L27" i="12" s="1"/>
  <c r="H26" i="12"/>
  <c r="L26" i="12" s="1"/>
  <c r="H25" i="12"/>
  <c r="L25" i="12" s="1"/>
  <c r="H24" i="12"/>
  <c r="L24" i="12" s="1"/>
  <c r="H23" i="12"/>
  <c r="L23" i="12" s="1"/>
  <c r="H22" i="12"/>
  <c r="L22" i="12" s="1"/>
  <c r="H21" i="12"/>
  <c r="L21" i="12" s="1"/>
  <c r="H20" i="12"/>
  <c r="L20" i="12" s="1"/>
  <c r="H19" i="12"/>
  <c r="L19" i="12" s="1"/>
  <c r="H18" i="12"/>
  <c r="L18" i="12" s="1"/>
  <c r="H17" i="12"/>
  <c r="L17" i="12" s="1"/>
  <c r="L16" i="12"/>
  <c r="H15" i="12"/>
  <c r="L15" i="12" s="1"/>
  <c r="H14" i="12"/>
  <c r="L14" i="12" s="1"/>
  <c r="D55" i="12" l="1"/>
  <c r="C55" i="12"/>
  <c r="C54" i="12"/>
  <c r="C53" i="12"/>
  <c r="F55" i="12" l="1"/>
  <c r="D54" i="12"/>
  <c r="F54" i="12" s="1"/>
  <c r="D53" i="12"/>
  <c r="F53" i="12" s="1"/>
  <c r="L48" i="12" l="1"/>
  <c r="L47" i="12"/>
  <c r="C48" i="12"/>
  <c r="H9" i="12"/>
  <c r="L9" i="12" s="1"/>
  <c r="H10" i="12"/>
  <c r="L10" i="12" s="1"/>
  <c r="H11" i="12"/>
  <c r="L11" i="12" s="1"/>
  <c r="H12" i="12"/>
  <c r="L12" i="12" s="1"/>
  <c r="H13" i="12"/>
  <c r="L13" i="12" s="1"/>
  <c r="H46" i="12" l="1"/>
  <c r="L46" i="12" s="1"/>
  <c r="D48" i="12"/>
  <c r="F48" i="12" s="1"/>
</calcChain>
</file>

<file path=xl/sharedStrings.xml><?xml version="1.0" encoding="utf-8"?>
<sst xmlns="http://schemas.openxmlformats.org/spreadsheetml/2006/main" count="188" uniqueCount="86">
  <si>
    <t>Cinsi ve Çeşidi</t>
  </si>
  <si>
    <t>Teslim
Yeri</t>
  </si>
  <si>
    <t>Yılı</t>
  </si>
  <si>
    <t>CEYLANPINAR TARIM İŞLETMESİ MÜDÜRLÜĞÜ</t>
  </si>
  <si>
    <t>İHALE</t>
  </si>
  <si>
    <t>KALAN FİRMA</t>
  </si>
  <si>
    <t>TUTARI</t>
  </si>
  <si>
    <t xml:space="preserve"> Mah.Tem.Kırm.Mercimek-Fırat-87</t>
  </si>
  <si>
    <t>1.</t>
  </si>
  <si>
    <t>2.</t>
  </si>
  <si>
    <t>3.</t>
  </si>
  <si>
    <t>4.</t>
  </si>
  <si>
    <t>5.</t>
  </si>
  <si>
    <t>6.</t>
  </si>
  <si>
    <t>7.</t>
  </si>
  <si>
    <t xml:space="preserve">MUHAMMEN </t>
  </si>
  <si>
    <t>MİKTARI</t>
  </si>
  <si>
    <t>ORTALAMA SATIŞ FİYATI</t>
  </si>
  <si>
    <t>Yığın No</t>
  </si>
  <si>
    <t>Mahsul Buğday Pandas</t>
  </si>
  <si>
    <t>Mah.Buğday-Zühre</t>
  </si>
  <si>
    <t>Mah.Buğday-Çeşit-1252</t>
  </si>
  <si>
    <r>
      <rPr>
        <sz val="7"/>
        <rFont val="Times New Roman"/>
        <family val="1"/>
        <charset val="162"/>
      </rPr>
      <t>ORTALAMA</t>
    </r>
    <r>
      <rPr>
        <sz val="9"/>
        <rFont val="Times New Roman"/>
        <family val="1"/>
        <charset val="162"/>
      </rPr>
      <t xml:space="preserve"> SATIŞ FİYATI</t>
    </r>
  </si>
  <si>
    <t>S.NO</t>
  </si>
  <si>
    <t>Miktar (Ton)</t>
  </si>
  <si>
    <t xml:space="preserve"> TOPLAM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</si>
  <si>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</si>
  <si>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</si>
  <si>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</si>
  <si>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</si>
  <si>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</si>
  <si>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</si>
  <si>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</si>
  <si>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</si>
  <si>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</si>
  <si>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</si>
  <si>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</si>
  <si>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</si>
  <si>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</si>
  <si>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</si>
  <si>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</si>
  <si>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</si>
  <si>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</si>
  <si>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</si>
  <si>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Selektör Altı Kırık Buğday</t>
  </si>
  <si>
    <t>BEYAZKULE</t>
  </si>
  <si>
    <t>GÜMÜŞSU</t>
  </si>
  <si>
    <t>C-1</t>
  </si>
  <si>
    <t>MERKEZ</t>
  </si>
  <si>
    <t>P-16</t>
  </si>
  <si>
    <t>26.</t>
  </si>
  <si>
    <t>27.</t>
  </si>
  <si>
    <t>28.</t>
  </si>
  <si>
    <t>29.</t>
  </si>
  <si>
    <t>30.</t>
  </si>
  <si>
    <t>31.</t>
  </si>
  <si>
    <t>32.</t>
  </si>
  <si>
    <t>P. No</t>
  </si>
  <si>
    <t>FİYATI TL/Ton</t>
  </si>
  <si>
    <t>Mahsul Buğday Ceyhan-99</t>
  </si>
  <si>
    <t>Mahsul Buğday Sarıçanak-98</t>
  </si>
  <si>
    <t>Mahsul Buğday Pehlivan</t>
  </si>
  <si>
    <t>Sellektör Altı Kırık Buğday</t>
  </si>
  <si>
    <t>Mahsul Buğday Cumhuriyet-75</t>
  </si>
  <si>
    <t>B-6</t>
  </si>
  <si>
    <t>C-17</t>
  </si>
  <si>
    <t>E-14</t>
  </si>
  <si>
    <t>E-15</t>
  </si>
  <si>
    <t>A-8</t>
  </si>
  <si>
    <t>K-1</t>
  </si>
  <si>
    <t>K-6</t>
  </si>
  <si>
    <t>K-7</t>
  </si>
  <si>
    <t>K-8</t>
  </si>
  <si>
    <t>K-9</t>
  </si>
  <si>
    <t>33.</t>
  </si>
  <si>
    <t>34.</t>
  </si>
  <si>
    <t>35.</t>
  </si>
  <si>
    <t>36.</t>
  </si>
  <si>
    <t>37.</t>
  </si>
  <si>
    <t>38.</t>
  </si>
  <si>
    <t>G-2</t>
  </si>
  <si>
    <t>F-5</t>
  </si>
  <si>
    <t>B-21</t>
  </si>
  <si>
    <t>B-20</t>
  </si>
  <si>
    <t>GEÇİCİ TEMİNAT( %5)</t>
  </si>
  <si>
    <r>
      <t xml:space="preserve"> CEYLANPINAR TARIM İŞLETMESİ MÜDÜRLÜĞÜ
24/02/2015</t>
    </r>
    <r>
      <rPr>
        <b/>
        <sz val="24"/>
        <color indexed="10"/>
        <rFont val="Arial"/>
        <family val="2"/>
        <charset val="162"/>
      </rPr>
      <t xml:space="preserve"> </t>
    </r>
    <r>
      <rPr>
        <b/>
        <sz val="24"/>
        <rFont val="Arial"/>
        <family val="2"/>
        <charset val="162"/>
      </rPr>
      <t>TARİHLİ MAHSÜL BUĞDAY VE SELEKTÖRALTI KIRIK BUĞDAY SATIŞ İHALESİ LİSTESİDİR.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</si>
</sst>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name val="Arial"/>
      <charset val="162"/>
    </font>
    <font>
      <b/>
      <sz val="12"/>
      <name val="Times New Roman"/>
      <family val="1"/>
      <charset val="162"/>
    </font>
    <font>
      <sz val="8"/>
      <name val="Arial"/>
      <family val="2"/>
      <charset val="162"/>
    </font>
    <font>
      <sz val="10"/>
      <name val="Times New Roman"/>
      <family val="1"/>
      <charset val="162"/>
    </font>
    <font>
      <sz val="12"/>
      <name val="Arial"/>
      <family val="2"/>
      <charset val="162"/>
    </font>
    <font>
      <sz val="12"/>
      <name val="Times New Roman"/>
      <family val="1"/>
      <charset val="162"/>
    </font>
    <font>
      <sz val="8"/>
      <name val="Times New Roman"/>
      <family val="1"/>
      <charset val="162"/>
    </font>
    <font>
      <sz val="7"/>
      <name val="Times New Roman"/>
      <family val="1"/>
      <charset val="162"/>
    </font>
    <font>
      <sz val="9"/>
      <name val="Times New Roman"/>
      <family val="1"/>
      <charset val="162"/>
    </font>
    <font>
      <sz val="10"/>
      <name val="Arial"/>
      <family val="2"/>
      <charset val="162"/>
    </font>
    <font>
      <b/>
      <sz val="10"/>
      <name val="Times New Roman"/>
      <family val="1"/>
      <charset val="162"/>
    </font>
    <font>
      <sz val="11"/>
      <name val="Times New Roman"/>
      <family val="1"/>
      <charset val="162"/>
    </font>
    <font>
      <sz val="13"/>
      <name val="Arial"/>
      <family val="2"/>
      <charset val="162"/>
    </font>
    <font>
      <b/>
      <sz val="18"/>
      <name val="Arial"/>
      <family val="2"/>
      <charset val="162"/>
    </font>
    <font>
      <sz val="18"/>
      <name val="Arial"/>
      <family val="2"/>
      <charset val="162"/>
    </font>
    <font>
      <b/>
      <sz val="24"/>
      <name val="Arial"/>
      <family val="2"/>
      <charset val="162"/>
    </font>
    <font>
      <b/>
      <sz val="24"/>
      <color indexed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/>
    </xf>
    <xf numFmtId="0" fontId="12" fillId="0" borderId="7" xfId="0" applyFont="1" applyBorder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4" fontId="12" fillId="0" borderId="4" xfId="0" applyNumberFormat="1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3" fontId="12" fillId="0" borderId="2" xfId="0" applyNumberFormat="1" applyFont="1" applyBorder="1" applyAlignment="1">
      <alignment vertical="center"/>
    </xf>
    <xf numFmtId="4" fontId="12" fillId="0" borderId="9" xfId="0" applyNumberFormat="1" applyFont="1" applyFill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3" fontId="12" fillId="0" borderId="0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Fill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3" fontId="13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view="pageBreakPreview" topLeftCell="A49" zoomScale="60" zoomScaleNormal="100" workbookViewId="0">
      <selection activeCell="G60" sqref="G60"/>
    </sheetView>
  </sheetViews>
  <sheetFormatPr defaultColWidth="9.28515625" defaultRowHeight="15.75" x14ac:dyDescent="0.2"/>
  <cols>
    <col min="1" max="1" width="7.140625" style="6" customWidth="1"/>
    <col min="2" max="2" width="50.42578125" style="23" bestFit="1" customWidth="1"/>
    <col min="3" max="3" width="22" style="4" bestFit="1" customWidth="1"/>
    <col min="4" max="4" width="17.5703125" style="6" customWidth="1"/>
    <col min="5" max="5" width="17" style="22" customWidth="1"/>
    <col min="6" max="6" width="22.5703125" style="7" customWidth="1"/>
    <col min="7" max="7" width="25.85546875" style="3" customWidth="1"/>
    <col min="8" max="8" width="32.140625" style="4" customWidth="1"/>
    <col min="9" max="9" width="15.42578125" style="4" hidden="1" customWidth="1"/>
    <col min="10" max="10" width="38.28515625" style="4" hidden="1" customWidth="1"/>
    <col min="11" max="11" width="1.85546875" style="5" hidden="1" customWidth="1"/>
    <col min="12" max="12" width="40.7109375" style="10" customWidth="1"/>
    <col min="13" max="13" width="28.140625" style="1" customWidth="1"/>
    <col min="14" max="16384" width="9.28515625" style="1"/>
  </cols>
  <sheetData>
    <row r="1" spans="1:12" hidden="1" x14ac:dyDescent="0.2"/>
    <row r="2" spans="1:12" ht="49.5" customHeight="1" x14ac:dyDescent="0.2">
      <c r="A2" s="64" t="s">
        <v>85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21.75" hidden="1" customHeight="1" x14ac:dyDescent="0.2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21.75" customHeight="1" x14ac:dyDescent="0.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ht="21.75" customHeight="1" x14ac:dyDescent="0.2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2" ht="20.25" customHeight="1" x14ac:dyDescent="0.2">
      <c r="A6" s="69" t="s">
        <v>57</v>
      </c>
      <c r="B6" s="74" t="s">
        <v>0</v>
      </c>
      <c r="C6" s="69" t="s">
        <v>1</v>
      </c>
      <c r="D6" s="69" t="s">
        <v>2</v>
      </c>
      <c r="E6" s="69" t="s">
        <v>18</v>
      </c>
      <c r="F6" s="76" t="s">
        <v>24</v>
      </c>
      <c r="G6" s="69" t="s">
        <v>15</v>
      </c>
      <c r="H6" s="69"/>
      <c r="I6" s="69" t="s">
        <v>4</v>
      </c>
      <c r="J6" s="69"/>
      <c r="K6" s="69" t="s">
        <v>5</v>
      </c>
      <c r="L6" s="69" t="s">
        <v>84</v>
      </c>
    </row>
    <row r="7" spans="1:12" ht="46.5" x14ac:dyDescent="0.2">
      <c r="A7" s="69"/>
      <c r="B7" s="74"/>
      <c r="C7" s="69"/>
      <c r="D7" s="69"/>
      <c r="E7" s="69"/>
      <c r="F7" s="76"/>
      <c r="G7" s="47" t="s">
        <v>58</v>
      </c>
      <c r="H7" s="48" t="s">
        <v>6</v>
      </c>
      <c r="I7" s="47" t="s">
        <v>58</v>
      </c>
      <c r="J7" s="48" t="s">
        <v>6</v>
      </c>
      <c r="K7" s="69"/>
      <c r="L7" s="69"/>
    </row>
    <row r="8" spans="1:12" s="18" customFormat="1" ht="31.5" customHeight="1" x14ac:dyDescent="0.2">
      <c r="A8" s="49" t="s">
        <v>8</v>
      </c>
      <c r="B8" s="50" t="s">
        <v>63</v>
      </c>
      <c r="C8" s="51" t="s">
        <v>48</v>
      </c>
      <c r="D8" s="51">
        <v>2014</v>
      </c>
      <c r="E8" s="49" t="s">
        <v>47</v>
      </c>
      <c r="F8" s="52">
        <v>200</v>
      </c>
      <c r="G8" s="53">
        <v>850</v>
      </c>
      <c r="H8" s="53">
        <f>SUM(F8*G8)</f>
        <v>170000</v>
      </c>
      <c r="I8" s="53"/>
      <c r="J8" s="54">
        <f>SUM(F8*I8)</f>
        <v>0</v>
      </c>
      <c r="K8" s="55"/>
      <c r="L8" s="56">
        <f>SUM(H8*5/100)</f>
        <v>8500</v>
      </c>
    </row>
    <row r="9" spans="1:12" s="18" customFormat="1" ht="31.5" customHeight="1" x14ac:dyDescent="0.2">
      <c r="A9" s="49" t="s">
        <v>9</v>
      </c>
      <c r="B9" s="50" t="s">
        <v>63</v>
      </c>
      <c r="C9" s="51" t="s">
        <v>48</v>
      </c>
      <c r="D9" s="51">
        <v>2014</v>
      </c>
      <c r="E9" s="51" t="s">
        <v>47</v>
      </c>
      <c r="F9" s="52">
        <v>200</v>
      </c>
      <c r="G9" s="53">
        <v>850</v>
      </c>
      <c r="H9" s="53">
        <f t="shared" ref="H9:H13" si="0">SUM(F9*G9)</f>
        <v>170000</v>
      </c>
      <c r="I9" s="53"/>
      <c r="J9" s="54">
        <f t="shared" ref="J9:J45" si="1">SUM(F9*I9)</f>
        <v>0</v>
      </c>
      <c r="K9" s="55"/>
      <c r="L9" s="56">
        <f t="shared" ref="L9:L45" si="2">SUM(H9*5/100)</f>
        <v>8500</v>
      </c>
    </row>
    <row r="10" spans="1:12" s="18" customFormat="1" ht="31.5" customHeight="1" x14ac:dyDescent="0.2">
      <c r="A10" s="49" t="s">
        <v>10</v>
      </c>
      <c r="B10" s="50" t="s">
        <v>63</v>
      </c>
      <c r="C10" s="51" t="s">
        <v>48</v>
      </c>
      <c r="D10" s="51">
        <v>2014</v>
      </c>
      <c r="E10" s="51" t="s">
        <v>47</v>
      </c>
      <c r="F10" s="52">
        <v>151</v>
      </c>
      <c r="G10" s="53">
        <v>850</v>
      </c>
      <c r="H10" s="53">
        <f t="shared" si="0"/>
        <v>128350</v>
      </c>
      <c r="I10" s="53"/>
      <c r="J10" s="54">
        <f t="shared" si="1"/>
        <v>0</v>
      </c>
      <c r="K10" s="55"/>
      <c r="L10" s="56">
        <f t="shared" si="2"/>
        <v>6417.5</v>
      </c>
    </row>
    <row r="11" spans="1:12" s="18" customFormat="1" ht="31.5" customHeight="1" x14ac:dyDescent="0.2">
      <c r="A11" s="49" t="s">
        <v>11</v>
      </c>
      <c r="B11" s="50" t="s">
        <v>59</v>
      </c>
      <c r="C11" s="51" t="s">
        <v>46</v>
      </c>
      <c r="D11" s="51">
        <v>2014</v>
      </c>
      <c r="E11" s="51" t="s">
        <v>65</v>
      </c>
      <c r="F11" s="57">
        <v>199.4</v>
      </c>
      <c r="G11" s="53">
        <v>850</v>
      </c>
      <c r="H11" s="53">
        <f t="shared" si="0"/>
        <v>169490</v>
      </c>
      <c r="I11" s="53"/>
      <c r="J11" s="54">
        <f t="shared" si="1"/>
        <v>0</v>
      </c>
      <c r="K11" s="55"/>
      <c r="L11" s="56">
        <f t="shared" si="2"/>
        <v>8474.5</v>
      </c>
    </row>
    <row r="12" spans="1:12" s="18" customFormat="1" ht="31.5" customHeight="1" x14ac:dyDescent="0.2">
      <c r="A12" s="49" t="s">
        <v>12</v>
      </c>
      <c r="B12" s="50" t="s">
        <v>19</v>
      </c>
      <c r="C12" s="51" t="s">
        <v>46</v>
      </c>
      <c r="D12" s="51">
        <v>2014</v>
      </c>
      <c r="E12" s="51" t="s">
        <v>64</v>
      </c>
      <c r="F12" s="57">
        <v>114.85</v>
      </c>
      <c r="G12" s="53">
        <v>850</v>
      </c>
      <c r="H12" s="53">
        <f t="shared" si="0"/>
        <v>97622.5</v>
      </c>
      <c r="I12" s="53"/>
      <c r="J12" s="54">
        <f t="shared" si="1"/>
        <v>0</v>
      </c>
      <c r="K12" s="55"/>
      <c r="L12" s="56">
        <f t="shared" si="2"/>
        <v>4881.125</v>
      </c>
    </row>
    <row r="13" spans="1:12" s="18" customFormat="1" ht="31.5" customHeight="1" x14ac:dyDescent="0.2">
      <c r="A13" s="49" t="s">
        <v>13</v>
      </c>
      <c r="B13" s="50" t="s">
        <v>61</v>
      </c>
      <c r="C13" s="51" t="s">
        <v>46</v>
      </c>
      <c r="D13" s="51">
        <v>2014</v>
      </c>
      <c r="E13" s="51" t="s">
        <v>49</v>
      </c>
      <c r="F13" s="57">
        <v>32.549999999999997</v>
      </c>
      <c r="G13" s="53">
        <v>800</v>
      </c>
      <c r="H13" s="53">
        <f t="shared" si="0"/>
        <v>26039.999999999996</v>
      </c>
      <c r="I13" s="53"/>
      <c r="J13" s="54">
        <f t="shared" si="1"/>
        <v>0</v>
      </c>
      <c r="K13" s="55"/>
      <c r="L13" s="56">
        <f t="shared" si="2"/>
        <v>1301.9999999999998</v>
      </c>
    </row>
    <row r="14" spans="1:12" s="18" customFormat="1" ht="31.5" customHeight="1" x14ac:dyDescent="0.2">
      <c r="A14" s="49" t="s">
        <v>14</v>
      </c>
      <c r="B14" s="50" t="s">
        <v>59</v>
      </c>
      <c r="C14" s="51" t="s">
        <v>45</v>
      </c>
      <c r="D14" s="51">
        <v>2014</v>
      </c>
      <c r="E14" s="51" t="s">
        <v>66</v>
      </c>
      <c r="F14" s="52">
        <v>200</v>
      </c>
      <c r="G14" s="53">
        <v>850</v>
      </c>
      <c r="H14" s="53">
        <f t="shared" ref="H14:H25" si="3">SUM(F14*G14)</f>
        <v>170000</v>
      </c>
      <c r="I14" s="53"/>
      <c r="J14" s="54">
        <f t="shared" si="1"/>
        <v>0</v>
      </c>
      <c r="K14" s="55"/>
      <c r="L14" s="56">
        <f t="shared" si="2"/>
        <v>8500</v>
      </c>
    </row>
    <row r="15" spans="1:12" s="18" customFormat="1" ht="31.5" customHeight="1" x14ac:dyDescent="0.2">
      <c r="A15" s="49" t="s">
        <v>26</v>
      </c>
      <c r="B15" s="50" t="s">
        <v>59</v>
      </c>
      <c r="C15" s="51" t="s">
        <v>45</v>
      </c>
      <c r="D15" s="51">
        <v>2014</v>
      </c>
      <c r="E15" s="51" t="s">
        <v>66</v>
      </c>
      <c r="F15" s="52">
        <v>200</v>
      </c>
      <c r="G15" s="53">
        <v>850</v>
      </c>
      <c r="H15" s="53">
        <f t="shared" si="3"/>
        <v>170000</v>
      </c>
      <c r="I15" s="53"/>
      <c r="J15" s="54">
        <f t="shared" si="1"/>
        <v>0</v>
      </c>
      <c r="K15" s="55"/>
      <c r="L15" s="56">
        <f t="shared" si="2"/>
        <v>8500</v>
      </c>
    </row>
    <row r="16" spans="1:12" s="18" customFormat="1" ht="31.5" customHeight="1" x14ac:dyDescent="0.2">
      <c r="A16" s="49" t="s">
        <v>27</v>
      </c>
      <c r="B16" s="50" t="s">
        <v>59</v>
      </c>
      <c r="C16" s="51" t="s">
        <v>45</v>
      </c>
      <c r="D16" s="51">
        <v>2014</v>
      </c>
      <c r="E16" s="51" t="s">
        <v>66</v>
      </c>
      <c r="F16" s="52">
        <v>200</v>
      </c>
      <c r="G16" s="53">
        <v>850</v>
      </c>
      <c r="H16" s="53">
        <f t="shared" si="3"/>
        <v>170000</v>
      </c>
      <c r="I16" s="53"/>
      <c r="J16" s="54">
        <f t="shared" si="1"/>
        <v>0</v>
      </c>
      <c r="K16" s="55"/>
      <c r="L16" s="56">
        <f t="shared" si="2"/>
        <v>8500</v>
      </c>
    </row>
    <row r="17" spans="1:12" s="18" customFormat="1" ht="31.5" customHeight="1" x14ac:dyDescent="0.2">
      <c r="A17" s="49" t="s">
        <v>28</v>
      </c>
      <c r="B17" s="50" t="s">
        <v>59</v>
      </c>
      <c r="C17" s="51" t="s">
        <v>45</v>
      </c>
      <c r="D17" s="51">
        <v>2014</v>
      </c>
      <c r="E17" s="51" t="s">
        <v>66</v>
      </c>
      <c r="F17" s="58">
        <v>200</v>
      </c>
      <c r="G17" s="53">
        <v>850</v>
      </c>
      <c r="H17" s="53">
        <f t="shared" si="3"/>
        <v>170000</v>
      </c>
      <c r="I17" s="53"/>
      <c r="J17" s="54">
        <f t="shared" si="1"/>
        <v>0</v>
      </c>
      <c r="K17" s="55"/>
      <c r="L17" s="56">
        <f t="shared" si="2"/>
        <v>8500</v>
      </c>
    </row>
    <row r="18" spans="1:12" s="18" customFormat="1" ht="31.5" customHeight="1" x14ac:dyDescent="0.2">
      <c r="A18" s="49" t="s">
        <v>29</v>
      </c>
      <c r="B18" s="50" t="s">
        <v>59</v>
      </c>
      <c r="C18" s="51" t="s">
        <v>45</v>
      </c>
      <c r="D18" s="51">
        <v>2014</v>
      </c>
      <c r="E18" s="51" t="s">
        <v>66</v>
      </c>
      <c r="F18" s="58">
        <v>105</v>
      </c>
      <c r="G18" s="53">
        <v>850</v>
      </c>
      <c r="H18" s="53">
        <f t="shared" si="3"/>
        <v>89250</v>
      </c>
      <c r="I18" s="53"/>
      <c r="J18" s="54">
        <f t="shared" si="1"/>
        <v>0</v>
      </c>
      <c r="K18" s="55"/>
      <c r="L18" s="56">
        <f t="shared" si="2"/>
        <v>4462.5</v>
      </c>
    </row>
    <row r="19" spans="1:12" s="18" customFormat="1" ht="31.5" customHeight="1" x14ac:dyDescent="0.2">
      <c r="A19" s="49" t="s">
        <v>30</v>
      </c>
      <c r="B19" s="50" t="s">
        <v>59</v>
      </c>
      <c r="C19" s="51" t="s">
        <v>45</v>
      </c>
      <c r="D19" s="51">
        <v>2014</v>
      </c>
      <c r="E19" s="51" t="s">
        <v>67</v>
      </c>
      <c r="F19" s="58">
        <v>200</v>
      </c>
      <c r="G19" s="53">
        <v>850</v>
      </c>
      <c r="H19" s="53">
        <f t="shared" si="3"/>
        <v>170000</v>
      </c>
      <c r="I19" s="53"/>
      <c r="J19" s="54">
        <f t="shared" si="1"/>
        <v>0</v>
      </c>
      <c r="K19" s="55"/>
      <c r="L19" s="56">
        <f t="shared" si="2"/>
        <v>8500</v>
      </c>
    </row>
    <row r="20" spans="1:12" s="18" customFormat="1" ht="31.5" customHeight="1" x14ac:dyDescent="0.2">
      <c r="A20" s="49" t="s">
        <v>31</v>
      </c>
      <c r="B20" s="50" t="s">
        <v>59</v>
      </c>
      <c r="C20" s="51" t="s">
        <v>45</v>
      </c>
      <c r="D20" s="51">
        <v>2014</v>
      </c>
      <c r="E20" s="51" t="s">
        <v>67</v>
      </c>
      <c r="F20" s="57">
        <v>76.45</v>
      </c>
      <c r="G20" s="53">
        <v>850</v>
      </c>
      <c r="H20" s="53">
        <f t="shared" si="3"/>
        <v>64982.5</v>
      </c>
      <c r="I20" s="53"/>
      <c r="J20" s="54">
        <f t="shared" si="1"/>
        <v>0</v>
      </c>
      <c r="K20" s="55"/>
      <c r="L20" s="56">
        <f t="shared" si="2"/>
        <v>3249.125</v>
      </c>
    </row>
    <row r="21" spans="1:12" s="18" customFormat="1" ht="31.5" customHeight="1" x14ac:dyDescent="0.2">
      <c r="A21" s="49" t="s">
        <v>32</v>
      </c>
      <c r="B21" s="50" t="s">
        <v>60</v>
      </c>
      <c r="C21" s="51" t="s">
        <v>45</v>
      </c>
      <c r="D21" s="51">
        <v>2014</v>
      </c>
      <c r="E21" s="51" t="s">
        <v>68</v>
      </c>
      <c r="F21" s="52">
        <v>200</v>
      </c>
      <c r="G21" s="53">
        <v>920</v>
      </c>
      <c r="H21" s="53">
        <f t="shared" si="3"/>
        <v>184000</v>
      </c>
      <c r="I21" s="53"/>
      <c r="J21" s="54">
        <f t="shared" si="1"/>
        <v>0</v>
      </c>
      <c r="K21" s="55"/>
      <c r="L21" s="56">
        <f t="shared" si="2"/>
        <v>9200</v>
      </c>
    </row>
    <row r="22" spans="1:12" s="18" customFormat="1" ht="31.5" customHeight="1" x14ac:dyDescent="0.2">
      <c r="A22" s="49" t="s">
        <v>33</v>
      </c>
      <c r="B22" s="50" t="s">
        <v>60</v>
      </c>
      <c r="C22" s="51" t="s">
        <v>45</v>
      </c>
      <c r="D22" s="51">
        <v>2014</v>
      </c>
      <c r="E22" s="51" t="s">
        <v>68</v>
      </c>
      <c r="F22" s="57">
        <v>130.94999999999999</v>
      </c>
      <c r="G22" s="53">
        <v>920</v>
      </c>
      <c r="H22" s="53">
        <f t="shared" si="3"/>
        <v>120473.99999999999</v>
      </c>
      <c r="I22" s="53"/>
      <c r="J22" s="54">
        <f t="shared" si="1"/>
        <v>0</v>
      </c>
      <c r="K22" s="55"/>
      <c r="L22" s="56">
        <f t="shared" si="2"/>
        <v>6023.6999999999989</v>
      </c>
    </row>
    <row r="23" spans="1:12" s="18" customFormat="1" ht="31.5" customHeight="1" x14ac:dyDescent="0.2">
      <c r="A23" s="49" t="s">
        <v>34</v>
      </c>
      <c r="B23" s="50" t="s">
        <v>44</v>
      </c>
      <c r="C23" s="51" t="s">
        <v>46</v>
      </c>
      <c r="D23" s="51">
        <v>2014</v>
      </c>
      <c r="E23" s="51" t="s">
        <v>69</v>
      </c>
      <c r="F23" s="57">
        <v>200</v>
      </c>
      <c r="G23" s="53">
        <v>700</v>
      </c>
      <c r="H23" s="53">
        <f t="shared" si="3"/>
        <v>140000</v>
      </c>
      <c r="I23" s="53"/>
      <c r="J23" s="54">
        <f t="shared" si="1"/>
        <v>0</v>
      </c>
      <c r="K23" s="55"/>
      <c r="L23" s="56">
        <f t="shared" si="2"/>
        <v>7000</v>
      </c>
    </row>
    <row r="24" spans="1:12" s="18" customFormat="1" ht="31.5" customHeight="1" x14ac:dyDescent="0.2">
      <c r="A24" s="49" t="s">
        <v>35</v>
      </c>
      <c r="B24" s="50" t="s">
        <v>44</v>
      </c>
      <c r="C24" s="51" t="s">
        <v>46</v>
      </c>
      <c r="D24" s="51">
        <v>2014</v>
      </c>
      <c r="E24" s="51" t="s">
        <v>69</v>
      </c>
      <c r="F24" s="52">
        <v>82</v>
      </c>
      <c r="G24" s="53">
        <v>700</v>
      </c>
      <c r="H24" s="53">
        <f t="shared" si="3"/>
        <v>57400</v>
      </c>
      <c r="I24" s="53"/>
      <c r="J24" s="54">
        <f t="shared" si="1"/>
        <v>0</v>
      </c>
      <c r="K24" s="55"/>
      <c r="L24" s="56">
        <f t="shared" si="2"/>
        <v>2870</v>
      </c>
    </row>
    <row r="25" spans="1:12" s="18" customFormat="1" ht="31.5" customHeight="1" x14ac:dyDescent="0.2">
      <c r="A25" s="49" t="s">
        <v>36</v>
      </c>
      <c r="B25" s="50" t="s">
        <v>44</v>
      </c>
      <c r="C25" s="51" t="s">
        <v>46</v>
      </c>
      <c r="D25" s="51">
        <v>2014</v>
      </c>
      <c r="E25" s="51" t="s">
        <v>70</v>
      </c>
      <c r="F25" s="52">
        <v>200</v>
      </c>
      <c r="G25" s="53">
        <v>700</v>
      </c>
      <c r="H25" s="53">
        <f t="shared" si="3"/>
        <v>140000</v>
      </c>
      <c r="I25" s="53"/>
      <c r="J25" s="54">
        <f t="shared" si="1"/>
        <v>0</v>
      </c>
      <c r="K25" s="55"/>
      <c r="L25" s="56">
        <f t="shared" si="2"/>
        <v>7000</v>
      </c>
    </row>
    <row r="26" spans="1:12" s="18" customFormat="1" ht="31.5" customHeight="1" x14ac:dyDescent="0.2">
      <c r="A26" s="49" t="s">
        <v>37</v>
      </c>
      <c r="B26" s="50" t="s">
        <v>44</v>
      </c>
      <c r="C26" s="51" t="s">
        <v>46</v>
      </c>
      <c r="D26" s="51">
        <v>2014</v>
      </c>
      <c r="E26" s="49" t="s">
        <v>70</v>
      </c>
      <c r="F26" s="52">
        <v>200</v>
      </c>
      <c r="G26" s="53">
        <v>700</v>
      </c>
      <c r="H26" s="53">
        <f t="shared" ref="H26:H32" si="4">SUM(F26*G26)</f>
        <v>140000</v>
      </c>
      <c r="I26" s="53"/>
      <c r="J26" s="54">
        <f t="shared" si="1"/>
        <v>0</v>
      </c>
      <c r="K26" s="55"/>
      <c r="L26" s="56">
        <f t="shared" si="2"/>
        <v>7000</v>
      </c>
    </row>
    <row r="27" spans="1:12" s="18" customFormat="1" ht="31.5" customHeight="1" x14ac:dyDescent="0.2">
      <c r="A27" s="49" t="s">
        <v>38</v>
      </c>
      <c r="B27" s="50" t="s">
        <v>44</v>
      </c>
      <c r="C27" s="51" t="s">
        <v>46</v>
      </c>
      <c r="D27" s="51">
        <v>2014</v>
      </c>
      <c r="E27" s="51" t="s">
        <v>70</v>
      </c>
      <c r="F27" s="52">
        <v>200</v>
      </c>
      <c r="G27" s="53">
        <v>700</v>
      </c>
      <c r="H27" s="53">
        <f t="shared" si="4"/>
        <v>140000</v>
      </c>
      <c r="I27" s="53"/>
      <c r="J27" s="54">
        <f t="shared" si="1"/>
        <v>0</v>
      </c>
      <c r="K27" s="55"/>
      <c r="L27" s="56">
        <f t="shared" si="2"/>
        <v>7000</v>
      </c>
    </row>
    <row r="28" spans="1:12" s="18" customFormat="1" ht="31.5" customHeight="1" x14ac:dyDescent="0.2">
      <c r="A28" s="49" t="s">
        <v>39</v>
      </c>
      <c r="B28" s="50" t="s">
        <v>44</v>
      </c>
      <c r="C28" s="51" t="s">
        <v>46</v>
      </c>
      <c r="D28" s="51">
        <v>2014</v>
      </c>
      <c r="E28" s="51" t="s">
        <v>70</v>
      </c>
      <c r="F28" s="52">
        <v>118</v>
      </c>
      <c r="G28" s="53">
        <v>700</v>
      </c>
      <c r="H28" s="53">
        <f t="shared" si="4"/>
        <v>82600</v>
      </c>
      <c r="I28" s="53"/>
      <c r="J28" s="54">
        <f t="shared" si="1"/>
        <v>0</v>
      </c>
      <c r="K28" s="55"/>
      <c r="L28" s="56">
        <f t="shared" si="2"/>
        <v>4130</v>
      </c>
    </row>
    <row r="29" spans="1:12" s="18" customFormat="1" ht="31.5" customHeight="1" x14ac:dyDescent="0.2">
      <c r="A29" s="49" t="s">
        <v>40</v>
      </c>
      <c r="B29" s="50" t="s">
        <v>44</v>
      </c>
      <c r="C29" s="51" t="s">
        <v>46</v>
      </c>
      <c r="D29" s="51">
        <v>2014</v>
      </c>
      <c r="E29" s="51" t="s">
        <v>71</v>
      </c>
      <c r="F29" s="52">
        <v>103</v>
      </c>
      <c r="G29" s="53">
        <v>700</v>
      </c>
      <c r="H29" s="53">
        <f t="shared" si="4"/>
        <v>72100</v>
      </c>
      <c r="I29" s="53"/>
      <c r="J29" s="54">
        <f t="shared" si="1"/>
        <v>0</v>
      </c>
      <c r="K29" s="55"/>
      <c r="L29" s="56">
        <f t="shared" si="2"/>
        <v>3605</v>
      </c>
    </row>
    <row r="30" spans="1:12" s="18" customFormat="1" ht="31.5" customHeight="1" x14ac:dyDescent="0.2">
      <c r="A30" s="49" t="s">
        <v>41</v>
      </c>
      <c r="B30" s="50" t="s">
        <v>44</v>
      </c>
      <c r="C30" s="51" t="s">
        <v>46</v>
      </c>
      <c r="D30" s="51">
        <v>2014</v>
      </c>
      <c r="E30" s="51" t="s">
        <v>72</v>
      </c>
      <c r="F30" s="52">
        <v>200</v>
      </c>
      <c r="G30" s="53">
        <v>700</v>
      </c>
      <c r="H30" s="53">
        <f t="shared" si="4"/>
        <v>140000</v>
      </c>
      <c r="I30" s="53"/>
      <c r="J30" s="54">
        <f t="shared" si="1"/>
        <v>0</v>
      </c>
      <c r="K30" s="55"/>
      <c r="L30" s="56">
        <f t="shared" si="2"/>
        <v>7000</v>
      </c>
    </row>
    <row r="31" spans="1:12" s="18" customFormat="1" ht="31.5" customHeight="1" x14ac:dyDescent="0.2">
      <c r="A31" s="49" t="s">
        <v>42</v>
      </c>
      <c r="B31" s="50" t="s">
        <v>44</v>
      </c>
      <c r="C31" s="51" t="s">
        <v>46</v>
      </c>
      <c r="D31" s="51">
        <v>2014</v>
      </c>
      <c r="E31" s="51" t="s">
        <v>72</v>
      </c>
      <c r="F31" s="52">
        <v>200</v>
      </c>
      <c r="G31" s="53">
        <v>700</v>
      </c>
      <c r="H31" s="53">
        <f t="shared" si="4"/>
        <v>140000</v>
      </c>
      <c r="I31" s="53"/>
      <c r="J31" s="54">
        <f t="shared" si="1"/>
        <v>0</v>
      </c>
      <c r="K31" s="55"/>
      <c r="L31" s="56">
        <f t="shared" si="2"/>
        <v>7000</v>
      </c>
    </row>
    <row r="32" spans="1:12" s="18" customFormat="1" ht="31.5" customHeight="1" x14ac:dyDescent="0.2">
      <c r="A32" s="49" t="s">
        <v>43</v>
      </c>
      <c r="B32" s="50" t="s">
        <v>44</v>
      </c>
      <c r="C32" s="51" t="s">
        <v>46</v>
      </c>
      <c r="D32" s="51">
        <v>2014</v>
      </c>
      <c r="E32" s="51" t="s">
        <v>72</v>
      </c>
      <c r="F32" s="52">
        <v>145</v>
      </c>
      <c r="G32" s="53">
        <v>700</v>
      </c>
      <c r="H32" s="53">
        <f t="shared" si="4"/>
        <v>101500</v>
      </c>
      <c r="I32" s="53"/>
      <c r="J32" s="54">
        <f t="shared" si="1"/>
        <v>0</v>
      </c>
      <c r="K32" s="55"/>
      <c r="L32" s="56">
        <f t="shared" si="2"/>
        <v>5075</v>
      </c>
    </row>
    <row r="33" spans="1:12" s="18" customFormat="1" ht="31.5" customHeight="1" x14ac:dyDescent="0.2">
      <c r="A33" s="49" t="s">
        <v>50</v>
      </c>
      <c r="B33" s="50" t="s">
        <v>44</v>
      </c>
      <c r="C33" s="51" t="s">
        <v>46</v>
      </c>
      <c r="D33" s="51">
        <v>2014</v>
      </c>
      <c r="E33" s="51" t="s">
        <v>73</v>
      </c>
      <c r="F33" s="52">
        <v>200</v>
      </c>
      <c r="G33" s="53">
        <v>700</v>
      </c>
      <c r="H33" s="53">
        <f t="shared" ref="H33:H34" si="5">SUM(F33*G33)</f>
        <v>140000</v>
      </c>
      <c r="I33" s="53"/>
      <c r="J33" s="54">
        <f t="shared" si="1"/>
        <v>0</v>
      </c>
      <c r="K33" s="55"/>
      <c r="L33" s="56">
        <f t="shared" si="2"/>
        <v>7000</v>
      </c>
    </row>
    <row r="34" spans="1:12" s="18" customFormat="1" ht="31.5" customHeight="1" x14ac:dyDescent="0.2">
      <c r="A34" s="49" t="s">
        <v>51</v>
      </c>
      <c r="B34" s="50" t="s">
        <v>44</v>
      </c>
      <c r="C34" s="51" t="s">
        <v>46</v>
      </c>
      <c r="D34" s="51">
        <v>2014</v>
      </c>
      <c r="E34" s="51" t="s">
        <v>73</v>
      </c>
      <c r="F34" s="52">
        <v>152</v>
      </c>
      <c r="G34" s="53">
        <v>700</v>
      </c>
      <c r="H34" s="53">
        <f t="shared" si="5"/>
        <v>106400</v>
      </c>
      <c r="I34" s="53"/>
      <c r="J34" s="54">
        <f t="shared" si="1"/>
        <v>0</v>
      </c>
      <c r="K34" s="55"/>
      <c r="L34" s="56">
        <f t="shared" si="2"/>
        <v>5320</v>
      </c>
    </row>
    <row r="35" spans="1:12" s="18" customFormat="1" ht="31.5" customHeight="1" x14ac:dyDescent="0.2">
      <c r="A35" s="49" t="s">
        <v>52</v>
      </c>
      <c r="B35" s="50" t="s">
        <v>44</v>
      </c>
      <c r="C35" s="51" t="s">
        <v>45</v>
      </c>
      <c r="D35" s="51">
        <v>2014</v>
      </c>
      <c r="E35" s="51" t="s">
        <v>80</v>
      </c>
      <c r="F35" s="52">
        <v>200</v>
      </c>
      <c r="G35" s="53">
        <v>700</v>
      </c>
      <c r="H35" s="53">
        <f t="shared" ref="H35:H36" si="6">SUM(F35*G35)</f>
        <v>140000</v>
      </c>
      <c r="I35" s="53"/>
      <c r="J35" s="54">
        <f t="shared" si="1"/>
        <v>0</v>
      </c>
      <c r="K35" s="55"/>
      <c r="L35" s="56">
        <f t="shared" si="2"/>
        <v>7000</v>
      </c>
    </row>
    <row r="36" spans="1:12" s="18" customFormat="1" ht="31.5" customHeight="1" x14ac:dyDescent="0.2">
      <c r="A36" s="49" t="s">
        <v>53</v>
      </c>
      <c r="B36" s="50" t="s">
        <v>44</v>
      </c>
      <c r="C36" s="51" t="s">
        <v>45</v>
      </c>
      <c r="D36" s="51">
        <v>2014</v>
      </c>
      <c r="E36" s="51" t="s">
        <v>80</v>
      </c>
      <c r="F36" s="52">
        <v>200</v>
      </c>
      <c r="G36" s="53">
        <v>700</v>
      </c>
      <c r="H36" s="53">
        <f t="shared" si="6"/>
        <v>140000</v>
      </c>
      <c r="I36" s="53"/>
      <c r="J36" s="54">
        <f t="shared" si="1"/>
        <v>0</v>
      </c>
      <c r="K36" s="55"/>
      <c r="L36" s="56">
        <f t="shared" si="2"/>
        <v>7000</v>
      </c>
    </row>
    <row r="37" spans="1:12" s="18" customFormat="1" ht="31.5" customHeight="1" x14ac:dyDescent="0.2">
      <c r="A37" s="49" t="s">
        <v>54</v>
      </c>
      <c r="B37" s="50" t="s">
        <v>44</v>
      </c>
      <c r="C37" s="51" t="s">
        <v>45</v>
      </c>
      <c r="D37" s="51">
        <v>2014</v>
      </c>
      <c r="E37" s="51" t="s">
        <v>80</v>
      </c>
      <c r="F37" s="52">
        <v>200</v>
      </c>
      <c r="G37" s="53">
        <v>700</v>
      </c>
      <c r="H37" s="53">
        <f t="shared" ref="H37:H45" si="7">SUM(F37*G37)</f>
        <v>140000</v>
      </c>
      <c r="I37" s="53"/>
      <c r="J37" s="54">
        <f t="shared" si="1"/>
        <v>0</v>
      </c>
      <c r="K37" s="55"/>
      <c r="L37" s="56">
        <f t="shared" si="2"/>
        <v>7000</v>
      </c>
    </row>
    <row r="38" spans="1:12" s="18" customFormat="1" ht="31.5" customHeight="1" x14ac:dyDescent="0.2">
      <c r="A38" s="49" t="s">
        <v>55</v>
      </c>
      <c r="B38" s="50" t="s">
        <v>44</v>
      </c>
      <c r="C38" s="51" t="s">
        <v>45</v>
      </c>
      <c r="D38" s="51">
        <v>2014</v>
      </c>
      <c r="E38" s="51" t="s">
        <v>80</v>
      </c>
      <c r="F38" s="52">
        <v>200</v>
      </c>
      <c r="G38" s="53">
        <v>700</v>
      </c>
      <c r="H38" s="53">
        <f t="shared" si="7"/>
        <v>140000</v>
      </c>
      <c r="I38" s="53"/>
      <c r="J38" s="54">
        <f t="shared" si="1"/>
        <v>0</v>
      </c>
      <c r="K38" s="55"/>
      <c r="L38" s="56">
        <f t="shared" si="2"/>
        <v>7000</v>
      </c>
    </row>
    <row r="39" spans="1:12" s="18" customFormat="1" ht="31.5" customHeight="1" x14ac:dyDescent="0.2">
      <c r="A39" s="49" t="s">
        <v>56</v>
      </c>
      <c r="B39" s="50" t="s">
        <v>44</v>
      </c>
      <c r="C39" s="51" t="s">
        <v>45</v>
      </c>
      <c r="D39" s="51">
        <v>2014</v>
      </c>
      <c r="E39" s="51" t="s">
        <v>80</v>
      </c>
      <c r="F39" s="52">
        <v>109</v>
      </c>
      <c r="G39" s="53">
        <v>700</v>
      </c>
      <c r="H39" s="53">
        <f t="shared" si="7"/>
        <v>76300</v>
      </c>
      <c r="I39" s="53"/>
      <c r="J39" s="54">
        <f t="shared" si="1"/>
        <v>0</v>
      </c>
      <c r="K39" s="55"/>
      <c r="L39" s="56">
        <f t="shared" si="2"/>
        <v>3815</v>
      </c>
    </row>
    <row r="40" spans="1:12" s="18" customFormat="1" ht="31.5" customHeight="1" x14ac:dyDescent="0.2">
      <c r="A40" s="49" t="s">
        <v>74</v>
      </c>
      <c r="B40" s="50" t="s">
        <v>44</v>
      </c>
      <c r="C40" s="51" t="s">
        <v>45</v>
      </c>
      <c r="D40" s="51">
        <v>2014</v>
      </c>
      <c r="E40" s="51" t="s">
        <v>81</v>
      </c>
      <c r="F40" s="52">
        <v>219</v>
      </c>
      <c r="G40" s="53">
        <v>700</v>
      </c>
      <c r="H40" s="53">
        <f t="shared" si="7"/>
        <v>153300</v>
      </c>
      <c r="I40" s="53"/>
      <c r="J40" s="54">
        <f t="shared" si="1"/>
        <v>0</v>
      </c>
      <c r="K40" s="55"/>
      <c r="L40" s="56">
        <f t="shared" si="2"/>
        <v>7665</v>
      </c>
    </row>
    <row r="41" spans="1:12" s="18" customFormat="1" ht="31.5" customHeight="1" x14ac:dyDescent="0.2">
      <c r="A41" s="49" t="s">
        <v>75</v>
      </c>
      <c r="B41" s="50" t="s">
        <v>44</v>
      </c>
      <c r="C41" s="51" t="s">
        <v>45</v>
      </c>
      <c r="D41" s="51">
        <v>2014</v>
      </c>
      <c r="E41" s="51" t="s">
        <v>82</v>
      </c>
      <c r="F41" s="52">
        <v>200</v>
      </c>
      <c r="G41" s="53">
        <v>700</v>
      </c>
      <c r="H41" s="53">
        <f t="shared" si="7"/>
        <v>140000</v>
      </c>
      <c r="I41" s="53"/>
      <c r="J41" s="54">
        <f t="shared" si="1"/>
        <v>0</v>
      </c>
      <c r="K41" s="55"/>
      <c r="L41" s="56">
        <f t="shared" si="2"/>
        <v>7000</v>
      </c>
    </row>
    <row r="42" spans="1:12" s="18" customFormat="1" ht="31.5" customHeight="1" x14ac:dyDescent="0.2">
      <c r="A42" s="49" t="s">
        <v>76</v>
      </c>
      <c r="B42" s="50" t="s">
        <v>44</v>
      </c>
      <c r="C42" s="51" t="s">
        <v>45</v>
      </c>
      <c r="D42" s="51">
        <v>2014</v>
      </c>
      <c r="E42" s="51" t="s">
        <v>82</v>
      </c>
      <c r="F42" s="52">
        <v>200</v>
      </c>
      <c r="G42" s="53">
        <v>700</v>
      </c>
      <c r="H42" s="53">
        <f t="shared" si="7"/>
        <v>140000</v>
      </c>
      <c r="I42" s="53"/>
      <c r="J42" s="54">
        <f t="shared" si="1"/>
        <v>0</v>
      </c>
      <c r="K42" s="55"/>
      <c r="L42" s="56">
        <f t="shared" si="2"/>
        <v>7000</v>
      </c>
    </row>
    <row r="43" spans="1:12" s="18" customFormat="1" ht="31.5" customHeight="1" x14ac:dyDescent="0.2">
      <c r="A43" s="49" t="s">
        <v>77</v>
      </c>
      <c r="B43" s="50" t="s">
        <v>44</v>
      </c>
      <c r="C43" s="51" t="s">
        <v>45</v>
      </c>
      <c r="D43" s="51">
        <v>2014</v>
      </c>
      <c r="E43" s="51" t="s">
        <v>82</v>
      </c>
      <c r="F43" s="52">
        <v>200</v>
      </c>
      <c r="G43" s="53">
        <v>700</v>
      </c>
      <c r="H43" s="53">
        <f t="shared" si="7"/>
        <v>140000</v>
      </c>
      <c r="I43" s="53"/>
      <c r="J43" s="54">
        <f t="shared" si="1"/>
        <v>0</v>
      </c>
      <c r="K43" s="55"/>
      <c r="L43" s="56">
        <f t="shared" si="2"/>
        <v>7000</v>
      </c>
    </row>
    <row r="44" spans="1:12" s="18" customFormat="1" ht="31.5" customHeight="1" x14ac:dyDescent="0.2">
      <c r="A44" s="49" t="s">
        <v>78</v>
      </c>
      <c r="B44" s="50" t="s">
        <v>44</v>
      </c>
      <c r="C44" s="51" t="s">
        <v>45</v>
      </c>
      <c r="D44" s="51">
        <v>2014</v>
      </c>
      <c r="E44" s="51" t="s">
        <v>82</v>
      </c>
      <c r="F44" s="52">
        <v>150</v>
      </c>
      <c r="G44" s="53">
        <v>700</v>
      </c>
      <c r="H44" s="53">
        <f t="shared" si="7"/>
        <v>105000</v>
      </c>
      <c r="I44" s="53"/>
      <c r="J44" s="54">
        <f t="shared" si="1"/>
        <v>0</v>
      </c>
      <c r="K44" s="55"/>
      <c r="L44" s="56">
        <f t="shared" si="2"/>
        <v>5250</v>
      </c>
    </row>
    <row r="45" spans="1:12" s="18" customFormat="1" ht="31.5" customHeight="1" x14ac:dyDescent="0.2">
      <c r="A45" s="49" t="s">
        <v>79</v>
      </c>
      <c r="B45" s="50" t="s">
        <v>44</v>
      </c>
      <c r="C45" s="51" t="s">
        <v>45</v>
      </c>
      <c r="D45" s="51">
        <v>2014</v>
      </c>
      <c r="E45" s="51" t="s">
        <v>83</v>
      </c>
      <c r="F45" s="52">
        <v>122</v>
      </c>
      <c r="G45" s="53">
        <v>700</v>
      </c>
      <c r="H45" s="53">
        <f t="shared" si="7"/>
        <v>85400</v>
      </c>
      <c r="I45" s="53"/>
      <c r="J45" s="54">
        <f t="shared" si="1"/>
        <v>0</v>
      </c>
      <c r="K45" s="55"/>
      <c r="L45" s="56">
        <f t="shared" si="2"/>
        <v>4270</v>
      </c>
    </row>
    <row r="46" spans="1:12" s="18" customFormat="1" ht="30.75" customHeight="1" x14ac:dyDescent="0.2">
      <c r="A46" s="70" t="s">
        <v>25</v>
      </c>
      <c r="B46" s="70"/>
      <c r="C46" s="70"/>
      <c r="D46" s="70"/>
      <c r="E46" s="70"/>
      <c r="F46" s="59">
        <f>SUM(F8:F45)</f>
        <v>6410.2</v>
      </c>
      <c r="G46" s="60"/>
      <c r="H46" s="60">
        <f>SUM(H8:H45)</f>
        <v>4870209</v>
      </c>
      <c r="I46" s="61"/>
      <c r="J46" s="54"/>
      <c r="K46" s="62"/>
      <c r="L46" s="63">
        <f>SUM(H46*5/100)</f>
        <v>243510.45</v>
      </c>
    </row>
    <row r="47" spans="1:12" ht="33" hidden="1" x14ac:dyDescent="0.2">
      <c r="A47" s="27"/>
      <c r="B47" s="28" t="s">
        <v>0</v>
      </c>
      <c r="C47" s="29" t="s">
        <v>16</v>
      </c>
      <c r="D47" s="71" t="s">
        <v>6</v>
      </c>
      <c r="E47" s="71"/>
      <c r="F47" s="30" t="s">
        <v>17</v>
      </c>
      <c r="G47" s="31"/>
      <c r="H47" s="26"/>
      <c r="I47" s="26"/>
      <c r="J47" s="32"/>
      <c r="K47" s="33"/>
      <c r="L47" s="34">
        <f t="shared" ref="L47:L48" si="8">SUM(H47*5/100)</f>
        <v>0</v>
      </c>
    </row>
    <row r="48" spans="1:12" ht="16.5" hidden="1" customHeight="1" x14ac:dyDescent="0.2">
      <c r="A48" s="35"/>
      <c r="B48" s="36" t="s">
        <v>7</v>
      </c>
      <c r="C48" s="37">
        <f>F46</f>
        <v>6410.2</v>
      </c>
      <c r="D48" s="72">
        <f>J46</f>
        <v>0</v>
      </c>
      <c r="E48" s="73"/>
      <c r="F48" s="38">
        <f>D48/C48</f>
        <v>0</v>
      </c>
      <c r="G48" s="31"/>
      <c r="H48" s="26"/>
      <c r="I48" s="26"/>
      <c r="J48" s="26"/>
      <c r="K48" s="33"/>
      <c r="L48" s="39">
        <f t="shared" si="8"/>
        <v>0</v>
      </c>
    </row>
    <row r="49" spans="1:12" ht="16.5" customHeight="1" x14ac:dyDescent="0.2">
      <c r="A49" s="40"/>
      <c r="B49" s="41"/>
      <c r="C49" s="42"/>
      <c r="D49" s="43"/>
      <c r="E49" s="43"/>
      <c r="F49" s="44"/>
      <c r="G49" s="31"/>
      <c r="H49" s="26"/>
      <c r="I49" s="26"/>
      <c r="J49" s="26"/>
      <c r="K49" s="33"/>
      <c r="L49" s="45"/>
    </row>
    <row r="50" spans="1:12" ht="16.5" customHeight="1" x14ac:dyDescent="0.2">
      <c r="A50" s="40"/>
      <c r="B50" s="41"/>
      <c r="C50" s="42"/>
      <c r="D50" s="43"/>
      <c r="E50" s="43"/>
      <c r="F50" s="44"/>
      <c r="G50" s="31"/>
      <c r="H50" s="26"/>
      <c r="I50" s="26"/>
      <c r="J50" s="26"/>
      <c r="K50" s="33"/>
      <c r="L50" s="45"/>
    </row>
    <row r="51" spans="1:12" s="6" customFormat="1" ht="33.75" customHeight="1" x14ac:dyDescent="0.2">
      <c r="A51" s="40"/>
      <c r="B51" s="41"/>
      <c r="C51" s="46"/>
      <c r="D51" s="75"/>
      <c r="E51" s="75"/>
      <c r="F51" s="68" t="s">
        <v>3</v>
      </c>
      <c r="G51" s="68"/>
      <c r="H51" s="68"/>
      <c r="I51" s="68"/>
      <c r="J51" s="68"/>
      <c r="K51" s="68"/>
      <c r="L51" s="68"/>
    </row>
    <row r="52" spans="1:12" hidden="1" x14ac:dyDescent="0.2">
      <c r="A52" s="12" t="s">
        <v>23</v>
      </c>
      <c r="B52" s="19" t="s">
        <v>0</v>
      </c>
      <c r="C52" s="11" t="s">
        <v>16</v>
      </c>
      <c r="D52" s="67" t="s">
        <v>6</v>
      </c>
      <c r="E52" s="67"/>
      <c r="F52" s="13" t="s">
        <v>22</v>
      </c>
    </row>
    <row r="53" spans="1:12" hidden="1" x14ac:dyDescent="0.2">
      <c r="A53" s="12">
        <v>1</v>
      </c>
      <c r="B53" s="20" t="s">
        <v>19</v>
      </c>
      <c r="C53" s="16">
        <f>SUM(F8:F45)</f>
        <v>6410.2</v>
      </c>
      <c r="D53" s="66">
        <f>SUM(J8:J45)</f>
        <v>0</v>
      </c>
      <c r="E53" s="67"/>
      <c r="F53" s="14">
        <f>SUM(D53/C53)</f>
        <v>0</v>
      </c>
      <c r="G53" s="8"/>
      <c r="H53" s="2"/>
      <c r="I53" s="9"/>
      <c r="J53" s="5"/>
      <c r="K53" s="1"/>
    </row>
    <row r="54" spans="1:12" hidden="1" x14ac:dyDescent="0.2">
      <c r="A54" s="12">
        <v>3</v>
      </c>
      <c r="B54" s="20" t="s">
        <v>20</v>
      </c>
      <c r="C54" s="16" t="e">
        <f>SUM(#REF!)</f>
        <v>#REF!</v>
      </c>
      <c r="D54" s="66" t="e">
        <f>SUM(#REF!)</f>
        <v>#REF!</v>
      </c>
      <c r="E54" s="67"/>
      <c r="F54" s="14" t="e">
        <f>SUM(D54/C54)</f>
        <v>#REF!</v>
      </c>
      <c r="G54" s="8"/>
      <c r="H54" s="2"/>
      <c r="I54" s="9"/>
      <c r="J54" s="5"/>
      <c r="K54" s="1"/>
    </row>
    <row r="55" spans="1:12" hidden="1" x14ac:dyDescent="0.2">
      <c r="A55" s="15">
        <v>4</v>
      </c>
      <c r="B55" s="20" t="s">
        <v>21</v>
      </c>
      <c r="C55" s="17" t="e">
        <f>SUM(#REF!)</f>
        <v>#REF!</v>
      </c>
      <c r="D55" s="66" t="e">
        <f>SUM(#REF!)</f>
        <v>#REF!</v>
      </c>
      <c r="E55" s="67"/>
      <c r="F55" s="14" t="e">
        <f>SUM(D55/C55)</f>
        <v>#REF!</v>
      </c>
      <c r="G55" s="8"/>
      <c r="H55" s="2"/>
      <c r="I55" s="9"/>
      <c r="J55" s="5"/>
      <c r="K55" s="1"/>
    </row>
    <row r="56" spans="1:12" x14ac:dyDescent="0.2">
      <c r="D56" s="4"/>
      <c r="E56" s="21"/>
      <c r="F56" s="4"/>
      <c r="G56" s="4"/>
    </row>
    <row r="57" spans="1:12" x14ac:dyDescent="0.2">
      <c r="D57" s="4"/>
      <c r="E57" s="21"/>
      <c r="F57" s="4"/>
      <c r="G57" s="4"/>
    </row>
    <row r="58" spans="1:12" x14ac:dyDescent="0.2">
      <c r="B58" s="24" t="s">
        <v>62</v>
      </c>
      <c r="C58" s="25">
        <f>SUM(J23+J24+J25+J26+J27+J28+J29+J30+J31+J32+J33+J34+J35+J36+J37+J38+J39+J40+J41+J42+J43+J44+J45)/(F23+F25+F26+F27+F28+F29+F30+F31+F32+F33+F34+F35+F36+F37+F38+F39+F40+F41+F42+F43+F44+F45)</f>
        <v>0</v>
      </c>
    </row>
    <row r="59" spans="1:12" x14ac:dyDescent="0.2">
      <c r="B59" s="24" t="s">
        <v>59</v>
      </c>
      <c r="C59" s="25">
        <f>SUM(J11+J14+J15+J16+J17+J18+J19+J20)/(F11+F14+F15+F16+F17+F18+F19+F20)</f>
        <v>0</v>
      </c>
    </row>
    <row r="60" spans="1:12" x14ac:dyDescent="0.2">
      <c r="B60" s="24" t="s">
        <v>60</v>
      </c>
      <c r="C60" s="25">
        <f>SUM(J21+J22)/(F21+F22)</f>
        <v>0</v>
      </c>
    </row>
    <row r="61" spans="1:12" x14ac:dyDescent="0.2">
      <c r="B61" s="24" t="s">
        <v>61</v>
      </c>
      <c r="C61" s="25">
        <f>SUM(J13)/(F13)</f>
        <v>0</v>
      </c>
    </row>
    <row r="62" spans="1:12" x14ac:dyDescent="0.2">
      <c r="B62" s="24" t="s">
        <v>19</v>
      </c>
      <c r="C62" s="25">
        <f>SUM(J12)/(F12)</f>
        <v>0</v>
      </c>
    </row>
    <row r="63" spans="1:12" x14ac:dyDescent="0.2">
      <c r="B63" s="24" t="s">
        <v>63</v>
      </c>
      <c r="C63" s="25">
        <f>SUM(J8+J9+J10)/(F8+F9+F10)</f>
        <v>0</v>
      </c>
    </row>
  </sheetData>
  <mergeCells count="20">
    <mergeCell ref="D52:E52"/>
    <mergeCell ref="F6:F7"/>
    <mergeCell ref="G6:H6"/>
    <mergeCell ref="I6:J6"/>
    <mergeCell ref="A2:L5"/>
    <mergeCell ref="D54:E54"/>
    <mergeCell ref="F51:L51"/>
    <mergeCell ref="D55:E55"/>
    <mergeCell ref="L6:L7"/>
    <mergeCell ref="D53:E53"/>
    <mergeCell ref="K6:K7"/>
    <mergeCell ref="A46:E46"/>
    <mergeCell ref="D47:E47"/>
    <mergeCell ref="D48:E48"/>
    <mergeCell ref="A6:A7"/>
    <mergeCell ref="B6:B7"/>
    <mergeCell ref="C6:C7"/>
    <mergeCell ref="D6:D7"/>
    <mergeCell ref="E6:E7"/>
    <mergeCell ref="D51:E51"/>
  </mergeCells>
  <printOptions horizontalCentered="1"/>
  <pageMargins left="0.39370078740157483" right="0.39370078740157483" top="0.39370078740157483" bottom="0.39370078740157483" header="0" footer="0"/>
  <pageSetup paperSize="9" scale="4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2</vt:i4>
      </vt:variant>
    </vt:vector>
  </HeadingPairs>
  <TitlesOfParts>
    <vt:vector size="3" baseType="lpstr">
      <vt:lpstr>4000+2410,20 ton</vt:lpstr>
      <vt:lpstr>'4000+2410,20 ton'!Yazdırma_Alanı</vt:lpstr>
      <vt:lpstr>'4000+2410,20 ton'!Yazdırma_Başlıkları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Numan Önaldı</cp:lastModifiedBy>
  <cp:lastPrinted>2015-02-11T06:40:10Z</cp:lastPrinted>
  <dcterms:created xsi:type="dcterms:W3CDTF">2004-03-01T06:19:44Z</dcterms:created>
  <dcterms:modified xsi:type="dcterms:W3CDTF">2015-02-12T06:43:03Z</dcterms:modified>
</cp:coreProperties>
</file>